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y\Desktop\"/>
    </mc:Choice>
  </mc:AlternateContent>
  <bookViews>
    <workbookView xWindow="0" yWindow="0" windowWidth="2049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X37" i="3" l="1"/>
  <c r="X36" i="3"/>
  <c r="X3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15" i="3"/>
  <c r="X14" i="3"/>
  <c r="W15" i="3" l="1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W14" i="3"/>
  <c r="L14" i="3"/>
  <c r="K14" i="3"/>
  <c r="J14" i="3"/>
  <c r="U15" i="3" l="1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U14" i="3"/>
  <c r="V14" i="3" s="1"/>
  <c r="S14" i="3"/>
  <c r="T14" i="3" s="1"/>
  <c r="Q14" i="3"/>
  <c r="R14" i="3" s="1"/>
  <c r="O14" i="3"/>
  <c r="P14" i="3" s="1"/>
  <c r="M14" i="3"/>
  <c r="N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I14" i="3"/>
  <c r="H14" i="3"/>
  <c r="G14" i="3"/>
  <c r="F14" i="3"/>
  <c r="E14" i="3"/>
  <c r="D14" i="3"/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</calcChain>
</file>

<file path=xl/sharedStrings.xml><?xml version="1.0" encoding="utf-8"?>
<sst xmlns="http://schemas.openxmlformats.org/spreadsheetml/2006/main" count="63" uniqueCount="50">
  <si>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</si>
  <si>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</si>
  <si>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</si>
  <si>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</si>
  <si>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</si>
  <si>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</si>
  <si>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</si>
  <si>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</si>
  <si>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</si>
  <si>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</si>
  <si>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</si>
  <si>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</si>
  <si>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</si>
  <si>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</si>
  <si>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</si>
  <si>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</si>
  <si>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</si>
  <si>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</si>
  <si>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</si>
  <si>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</si>
  <si>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</si>
  <si>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</si>
  <si>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</si>
  <si>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</si>
  <si>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</si>
  <si>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</si>
  <si>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</si>
  <si>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</si>
  <si>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</si>
  <si>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</si>
  <si>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</si>
  <si>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</si>
  <si>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</si>
  <si>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</si>
  <si>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</si>
  <si>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</si>
  <si>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</si>
  <si>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</si>
  <si>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</si>
  <si>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</si>
  <si>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</si>
  <si>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</si>
  <si>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</si>
  <si>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</si>
  <si>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</si>
  <si>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</si>
  <si>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nota definitiva</t>
  </si>
  <si>
    <t>PLANILLAS PRIMER SEMESTRE</t>
  </si>
  <si>
    <t>APROVO</t>
  </si>
  <si>
    <t>REPROVO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</si>
</sst>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  <xdr:twoCellAnchor>
    <xdr:from>
      <xdr:col>7</xdr:col>
      <xdr:colOff>238124</xdr:colOff>
      <xdr:row>38</xdr:row>
      <xdr:rowOff>9525</xdr:rowOff>
    </xdr:from>
    <xdr:to>
      <xdr:col>14</xdr:col>
      <xdr:colOff>171449</xdr:colOff>
      <xdr:row>43</xdr:row>
      <xdr:rowOff>190500</xdr:rowOff>
    </xdr:to>
    <xdr:sp macro="" textlink="">
      <xdr:nvSpPr>
        <xdr:cNvPr id="4" name="Combinar 3"/>
        <xdr:cNvSpPr/>
      </xdr:nvSpPr>
      <xdr:spPr>
        <a:xfrm>
          <a:off x="4152899" y="8048625"/>
          <a:ext cx="3400425" cy="11811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VALOR DEF ES</a:t>
          </a:r>
        </a:p>
        <a:p>
          <a:pPr algn="ctr"/>
          <a:r>
            <a:rPr lang="es-CO" sz="1100"/>
            <a:t>&gt;=3</a:t>
          </a:r>
        </a:p>
      </xdr:txBody>
    </xdr:sp>
    <xdr:clientData/>
  </xdr:twoCellAnchor>
  <xdr:twoCellAnchor>
    <xdr:from>
      <xdr:col>7</xdr:col>
      <xdr:colOff>228600</xdr:colOff>
      <xdr:row>37</xdr:row>
      <xdr:rowOff>190500</xdr:rowOff>
    </xdr:from>
    <xdr:to>
      <xdr:col>7</xdr:col>
      <xdr:colOff>247650</xdr:colOff>
      <xdr:row>44</xdr:row>
      <xdr:rowOff>0</xdr:rowOff>
    </xdr:to>
    <xdr:cxnSp macro="">
      <xdr:nvCxnSpPr>
        <xdr:cNvPr id="6" name="Conector recto de flecha 5"/>
        <xdr:cNvCxnSpPr/>
      </xdr:nvCxnSpPr>
      <xdr:spPr>
        <a:xfrm flipH="1">
          <a:off x="4143375" y="8020050"/>
          <a:ext cx="19050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38</xdr:row>
      <xdr:rowOff>19050</xdr:rowOff>
    </xdr:from>
    <xdr:to>
      <xdr:col>14</xdr:col>
      <xdr:colOff>190501</xdr:colOff>
      <xdr:row>44</xdr:row>
      <xdr:rowOff>38100</xdr:rowOff>
    </xdr:to>
    <xdr:cxnSp macro="">
      <xdr:nvCxnSpPr>
        <xdr:cNvPr id="8" name="Conector recto de flecha 7"/>
        <xdr:cNvCxnSpPr/>
      </xdr:nvCxnSpPr>
      <xdr:spPr>
        <a:xfrm flipH="1">
          <a:off x="7572375" y="8058150"/>
          <a:ext cx="1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44</xdr:row>
      <xdr:rowOff>28575</xdr:rowOff>
    </xdr:from>
    <xdr:to>
      <xdr:col>8</xdr:col>
      <xdr:colOff>0</xdr:colOff>
      <xdr:row>45</xdr:row>
      <xdr:rowOff>161925</xdr:rowOff>
    </xdr:to>
    <xdr:sp macro="" textlink="">
      <xdr:nvSpPr>
        <xdr:cNvPr id="11" name="Elipse 10"/>
        <xdr:cNvSpPr/>
      </xdr:nvSpPr>
      <xdr:spPr>
        <a:xfrm>
          <a:off x="3933825" y="9267825"/>
          <a:ext cx="361950" cy="3333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14</xdr:col>
      <xdr:colOff>19050</xdr:colOff>
      <xdr:row>44</xdr:row>
      <xdr:rowOff>66675</xdr:rowOff>
    </xdr:from>
    <xdr:to>
      <xdr:col>14</xdr:col>
      <xdr:colOff>361950</xdr:colOff>
      <xdr:row>45</xdr:row>
      <xdr:rowOff>180975</xdr:rowOff>
    </xdr:to>
    <xdr:sp macro="" textlink="">
      <xdr:nvSpPr>
        <xdr:cNvPr id="12" name="Elipse 11"/>
        <xdr:cNvSpPr/>
      </xdr:nvSpPr>
      <xdr:spPr>
        <a:xfrm>
          <a:off x="7400925" y="9305925"/>
          <a:ext cx="342900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oneCellAnchor>
    <xdr:from>
      <xdr:col>16</xdr:col>
      <xdr:colOff>228600</xdr:colOff>
      <xdr:row>40</xdr:row>
      <xdr:rowOff>66675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89439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4" workbookViewId="0">
      <selection activeCell="H14" sqref="H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/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47"/>
  <sheetViews>
    <sheetView tabSelected="1" topLeftCell="C22" workbookViewId="0">
      <selection activeCell="X37" sqref="X37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10</v>
      </c>
      <c r="J8" s="1">
        <v>11</v>
      </c>
      <c r="K8" s="1">
        <v>12</v>
      </c>
      <c r="L8" s="1">
        <v>13</v>
      </c>
      <c r="M8" s="1">
        <v>14</v>
      </c>
      <c r="N8" s="1">
        <v>15</v>
      </c>
      <c r="O8" s="1">
        <v>16</v>
      </c>
    </row>
    <row r="9" spans="1:24" ht="15.75" customHeight="1" x14ac:dyDescent="0.25">
      <c r="A9" s="23" t="s">
        <v>47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VLOOKUP(A14,datosestudiantes,2,TRUE)</f>
        <v>ALEJANDRO SEPULVEDA</v>
      </c>
      <c r="C14" s="11">
        <f t="shared" ref="C14:C33" si="1">VLOOKUP(A14,datosestudiantes,3,TRUE)</f>
        <v>4.3</v>
      </c>
      <c r="D14" s="11">
        <f t="shared" ref="D14:D33" si="2">VLOOKUP(A14,datosestudiantes,4,TRUE)</f>
        <v>1.2</v>
      </c>
      <c r="E14" s="11">
        <f t="shared" ref="E14:E33" si="3">VLOOKUP(A14,datosestudiantes,5,TRUE)</f>
        <v>2.9</v>
      </c>
      <c r="F14" s="11">
        <f t="shared" ref="F14:F33" si="4">VLOOKUP(A14,datosestudiantes,6,TRUE)</f>
        <v>4.5</v>
      </c>
      <c r="G14" s="11">
        <f t="shared" ref="G14:G33" si="5">VLOOKUP(A14,datosestudiantes,7,TRUE)</f>
        <v>4.8</v>
      </c>
      <c r="H14" s="11">
        <f t="shared" ref="H14:H33" si="6">VLOOKUP(A14,datosestudiantes,8,TRUE)</f>
        <v>3.9</v>
      </c>
      <c r="I14" s="11">
        <f t="shared" ref="I14:I33" si="7">VLOOKUP(A14,datosestudiantes,9,TRUE)</f>
        <v>4.2</v>
      </c>
      <c r="J14" s="11">
        <f t="shared" ref="J14:J33" si="8">VLOOKUP(A14,datosestudiantes,10,TRUE)</f>
        <v>4</v>
      </c>
      <c r="K14" s="13">
        <f>AVERAGE(C14:J14)</f>
        <v>3.7249999999999996</v>
      </c>
      <c r="L14" s="13">
        <f>K14*30%</f>
        <v>1.1174999999999999</v>
      </c>
      <c r="M14" s="11">
        <f t="shared" ref="M14:M33" si="9">VLOOKUP(A14,datosestudiantes,11,TRUE)</f>
        <v>3.8</v>
      </c>
      <c r="N14" s="12">
        <f>M14*20%</f>
        <v>0.76</v>
      </c>
      <c r="O14" s="11">
        <f t="shared" ref="O14:O33" si="10">VLOOKUP(A14,datosestudiantes,12,TRUE)</f>
        <v>4.3</v>
      </c>
      <c r="P14" s="12">
        <f>O14*20%</f>
        <v>0.86</v>
      </c>
      <c r="Q14" s="11">
        <f t="shared" ref="Q14:Q33" si="11">VLOOKUP(A14,datosestudiantes,13,TRUE)</f>
        <v>3.4</v>
      </c>
      <c r="R14" s="12">
        <f>Q14*10%</f>
        <v>0.34</v>
      </c>
      <c r="S14" s="11">
        <f t="shared" ref="S14:S33" si="12">VLOOKUP(A14,datosestudiantes,14,TRUE)</f>
        <v>2.9</v>
      </c>
      <c r="T14" s="12">
        <f>S14*10%</f>
        <v>0.28999999999999998</v>
      </c>
      <c r="U14" s="11">
        <f t="shared" ref="U14:U33" si="13">VLOOKUP(A14,datosestudiantes,15,TRUE)</f>
        <v>3.5</v>
      </c>
      <c r="V14" s="12">
        <f>U14*10%</f>
        <v>0.35000000000000003</v>
      </c>
      <c r="W14" s="12">
        <f>L14+N14+P14+R14+T14+V14</f>
        <v>3.7174999999999998</v>
      </c>
      <c r="X14" s="21" t="str">
        <f>IF(W14&gt;= 3,"APROBO","REPROBO")</f>
        <v>APROBO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1">
        <f t="shared" si="7"/>
        <v>4.8</v>
      </c>
      <c r="J15" s="11">
        <f t="shared" si="8"/>
        <v>5</v>
      </c>
      <c r="K15" s="13">
        <f t="shared" ref="K15:K33" si="14">AVERAGE(C15:J15)</f>
        <v>3.6</v>
      </c>
      <c r="L15" s="13">
        <f t="shared" ref="L15:L33" si="15">K15*30%</f>
        <v>1.08</v>
      </c>
      <c r="M15" s="11">
        <f t="shared" si="9"/>
        <v>4.5999999999999996</v>
      </c>
      <c r="N15" s="12">
        <f t="shared" ref="N15:N33" si="16">M15*20%</f>
        <v>0.91999999999999993</v>
      </c>
      <c r="O15" s="11">
        <f t="shared" si="10"/>
        <v>3.2</v>
      </c>
      <c r="P15" s="12">
        <f t="shared" ref="P15:P33" si="17">O15*20%</f>
        <v>0.64000000000000012</v>
      </c>
      <c r="Q15" s="11">
        <f t="shared" si="11"/>
        <v>2.5</v>
      </c>
      <c r="R15" s="12">
        <f t="shared" ref="R15:R33" si="18">Q15*10%</f>
        <v>0.25</v>
      </c>
      <c r="S15" s="11">
        <f t="shared" si="12"/>
        <v>4.2</v>
      </c>
      <c r="T15" s="12">
        <f t="shared" ref="T15:T33" si="19">S15*10%</f>
        <v>0.42000000000000004</v>
      </c>
      <c r="U15" s="11">
        <f t="shared" si="13"/>
        <v>4</v>
      </c>
      <c r="V15" s="12">
        <f t="shared" ref="V15:V33" si="20">U15*10%</f>
        <v>0.4</v>
      </c>
      <c r="W15" s="12">
        <f t="shared" ref="W15:W33" si="21">L15+N15+P15+R15+T15+V15</f>
        <v>3.71</v>
      </c>
      <c r="X15" s="21" t="str">
        <f>IF(W15&gt;=3,"APROBO","REPROBO")</f>
        <v>APROBO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1">
        <f t="shared" si="7"/>
        <v>5</v>
      </c>
      <c r="J16" s="11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1">
        <f t="shared" si="11"/>
        <v>3.8</v>
      </c>
      <c r="R16" s="12">
        <f t="shared" si="18"/>
        <v>0.38</v>
      </c>
      <c r="S16" s="11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4.4112499999999999</v>
      </c>
      <c r="X16" s="21" t="str">
        <f t="shared" ref="X16:X33" si="22">IF(W16&gt;=3,"APROBO","REPROBO")</f>
        <v>APROBO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1">
        <f t="shared" si="7"/>
        <v>3.5</v>
      </c>
      <c r="J17" s="11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1">
        <f t="shared" si="11"/>
        <v>4.5</v>
      </c>
      <c r="R17" s="12">
        <f t="shared" si="18"/>
        <v>0.45</v>
      </c>
      <c r="S17" s="11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3.2687500000000003</v>
      </c>
      <c r="X17" s="21" t="str">
        <f t="shared" si="22"/>
        <v>APROBO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1">
        <f t="shared" si="7"/>
        <v>2.2999999999999998</v>
      </c>
      <c r="J18" s="11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1">
        <f t="shared" si="11"/>
        <v>4.5</v>
      </c>
      <c r="R18" s="12">
        <f t="shared" si="18"/>
        <v>0.45</v>
      </c>
      <c r="S18" s="11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4.0262500000000001</v>
      </c>
      <c r="X18" s="21" t="str">
        <f t="shared" si="22"/>
        <v>APROBO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1">
        <f t="shared" si="7"/>
        <v>2.9</v>
      </c>
      <c r="J19" s="11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1">
        <f t="shared" si="11"/>
        <v>4.5</v>
      </c>
      <c r="R19" s="12">
        <f t="shared" si="18"/>
        <v>0.45</v>
      </c>
      <c r="S19" s="11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4.1524999999999999</v>
      </c>
      <c r="X19" s="21" t="str">
        <f t="shared" si="22"/>
        <v>APROBO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1">
        <f t="shared" si="7"/>
        <v>4.5999999999999996</v>
      </c>
      <c r="J20" s="11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1">
        <f t="shared" si="11"/>
        <v>3.9</v>
      </c>
      <c r="R20" s="12">
        <f t="shared" si="18"/>
        <v>0.39</v>
      </c>
      <c r="S20" s="11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3.7525000000000004</v>
      </c>
      <c r="X20" s="21" t="str">
        <f t="shared" si="22"/>
        <v>APROBO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1">
        <f t="shared" si="7"/>
        <v>1</v>
      </c>
      <c r="J21" s="11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1">
        <f t="shared" si="11"/>
        <v>3</v>
      </c>
      <c r="R21" s="12">
        <f t="shared" si="18"/>
        <v>0.30000000000000004</v>
      </c>
      <c r="S21" s="11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2.9862500000000001</v>
      </c>
      <c r="X21" s="21" t="str">
        <f t="shared" si="22"/>
        <v>REPROBO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1">
        <f t="shared" si="7"/>
        <v>3.2</v>
      </c>
      <c r="J22" s="11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1">
        <f t="shared" si="11"/>
        <v>3.1</v>
      </c>
      <c r="R22" s="12">
        <f t="shared" si="18"/>
        <v>0.31000000000000005</v>
      </c>
      <c r="S22" s="11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2.4125000000000001</v>
      </c>
      <c r="X22" s="21" t="str">
        <f t="shared" si="22"/>
        <v>REPROBO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1">
        <f t="shared" si="7"/>
        <v>5</v>
      </c>
      <c r="J23" s="11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1">
        <f t="shared" si="11"/>
        <v>5</v>
      </c>
      <c r="R23" s="12">
        <f t="shared" si="18"/>
        <v>0.5</v>
      </c>
      <c r="S23" s="11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4.5025000000000004</v>
      </c>
      <c r="X23" s="21" t="str">
        <f t="shared" si="22"/>
        <v>APROBO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1">
        <f t="shared" si="7"/>
        <v>4.8</v>
      </c>
      <c r="J24" s="11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1">
        <f t="shared" si="11"/>
        <v>4.3</v>
      </c>
      <c r="R24" s="12">
        <f t="shared" si="18"/>
        <v>0.43</v>
      </c>
      <c r="S24" s="11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4.2937500000000002</v>
      </c>
      <c r="X24" s="21" t="str">
        <f t="shared" si="22"/>
        <v>APROBO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1">
        <f t="shared" si="7"/>
        <v>3.8</v>
      </c>
      <c r="J25" s="11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1">
        <f t="shared" si="11"/>
        <v>3.5</v>
      </c>
      <c r="R25" s="12">
        <f t="shared" si="18"/>
        <v>0.35000000000000003</v>
      </c>
      <c r="S25" s="11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4.0249999999999995</v>
      </c>
      <c r="X25" s="21" t="str">
        <f t="shared" si="22"/>
        <v>APROBO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1">
        <f t="shared" si="7"/>
        <v>4.2</v>
      </c>
      <c r="J26" s="11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1">
        <f t="shared" si="11"/>
        <v>4.0999999999999996</v>
      </c>
      <c r="R26" s="12">
        <f t="shared" si="18"/>
        <v>0.41</v>
      </c>
      <c r="S26" s="11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4.17875</v>
      </c>
      <c r="X26" s="21" t="str">
        <f t="shared" si="22"/>
        <v>APROBO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1">
        <f t="shared" si="7"/>
        <v>4.8</v>
      </c>
      <c r="J27" s="11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1">
        <f t="shared" si="11"/>
        <v>3.8</v>
      </c>
      <c r="R27" s="12">
        <f t="shared" si="18"/>
        <v>0.38</v>
      </c>
      <c r="S27" s="11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4.03</v>
      </c>
      <c r="X27" s="21" t="str">
        <f t="shared" si="22"/>
        <v>APROBO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1">
        <f t="shared" si="7"/>
        <v>5</v>
      </c>
      <c r="J28" s="11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1">
        <f t="shared" si="11"/>
        <v>4</v>
      </c>
      <c r="R28" s="12">
        <f t="shared" si="18"/>
        <v>0.4</v>
      </c>
      <c r="S28" s="11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3.1587499999999999</v>
      </c>
      <c r="X28" s="21" t="str">
        <f t="shared" si="22"/>
        <v>APROBO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1">
        <f t="shared" si="7"/>
        <v>3.5</v>
      </c>
      <c r="J29" s="11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1">
        <f t="shared" si="11"/>
        <v>3.9</v>
      </c>
      <c r="R29" s="12">
        <f t="shared" si="18"/>
        <v>0.39</v>
      </c>
      <c r="S29" s="11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4.0237499999999997</v>
      </c>
      <c r="X29" s="21" t="str">
        <f t="shared" si="22"/>
        <v>APROBO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1">
        <f t="shared" si="7"/>
        <v>2.2999999999999998</v>
      </c>
      <c r="J30" s="11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1">
        <f t="shared" si="11"/>
        <v>4.5</v>
      </c>
      <c r="R30" s="12">
        <f t="shared" si="18"/>
        <v>0.45</v>
      </c>
      <c r="S30" s="11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4.2625000000000002</v>
      </c>
      <c r="X30" s="21" t="str">
        <f t="shared" si="22"/>
        <v>APROBO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1">
        <f t="shared" si="7"/>
        <v>2.9</v>
      </c>
      <c r="J31" s="11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1">
        <f t="shared" si="11"/>
        <v>5</v>
      </c>
      <c r="R31" s="12">
        <f t="shared" si="18"/>
        <v>0.5</v>
      </c>
      <c r="S31" s="11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4.2337499999999997</v>
      </c>
      <c r="X31" s="21" t="str">
        <f t="shared" si="22"/>
        <v>APROBO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1">
        <f t="shared" si="7"/>
        <v>4.5999999999999996</v>
      </c>
      <c r="J32" s="11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1">
        <f t="shared" si="11"/>
        <v>4</v>
      </c>
      <c r="R32" s="12">
        <f t="shared" si="18"/>
        <v>0.4</v>
      </c>
      <c r="S32" s="11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4.3374999999999995</v>
      </c>
      <c r="X32" s="21" t="str">
        <f t="shared" si="22"/>
        <v>APROBO</v>
      </c>
    </row>
    <row r="33" spans="1:24" ht="17.25" thickTop="1" thickBot="1" x14ac:dyDescent="0.3">
      <c r="A33" s="3">
        <v>20</v>
      </c>
      <c r="B33" s="3">
        <f t="shared" si="0"/>
        <v>2</v>
      </c>
      <c r="C33" s="11">
        <f t="shared" si="1"/>
        <v>3</v>
      </c>
      <c r="D33" s="11">
        <f t="shared" si="2"/>
        <v>4</v>
      </c>
      <c r="E33" s="11">
        <f t="shared" si="3"/>
        <v>5</v>
      </c>
      <c r="F33" s="11">
        <f t="shared" si="4"/>
        <v>6</v>
      </c>
      <c r="G33" s="11">
        <f t="shared" si="5"/>
        <v>7</v>
      </c>
      <c r="H33" s="11">
        <f t="shared" si="6"/>
        <v>8</v>
      </c>
      <c r="I33" s="11">
        <f t="shared" si="7"/>
        <v>9</v>
      </c>
      <c r="J33" s="11">
        <f t="shared" si="8"/>
        <v>10</v>
      </c>
      <c r="K33" s="13">
        <f t="shared" si="14"/>
        <v>6.5</v>
      </c>
      <c r="L33" s="13">
        <f t="shared" si="15"/>
        <v>1.95</v>
      </c>
      <c r="M33" s="11">
        <f t="shared" si="9"/>
        <v>11</v>
      </c>
      <c r="N33" s="12">
        <f t="shared" si="16"/>
        <v>2.2000000000000002</v>
      </c>
      <c r="O33" s="11">
        <f t="shared" si="10"/>
        <v>12</v>
      </c>
      <c r="P33" s="12">
        <f t="shared" si="17"/>
        <v>2.4000000000000004</v>
      </c>
      <c r="Q33" s="11">
        <f t="shared" si="11"/>
        <v>13</v>
      </c>
      <c r="R33" s="12">
        <f t="shared" si="18"/>
        <v>1.3</v>
      </c>
      <c r="S33" s="11">
        <f t="shared" si="12"/>
        <v>14</v>
      </c>
      <c r="T33" s="12">
        <f t="shared" si="19"/>
        <v>1.4000000000000001</v>
      </c>
      <c r="U33" s="11">
        <f t="shared" si="13"/>
        <v>15</v>
      </c>
      <c r="V33" s="12">
        <f t="shared" si="20"/>
        <v>1.5</v>
      </c>
      <c r="W33" s="12">
        <f t="shared" si="21"/>
        <v>10.75</v>
      </c>
      <c r="X33" s="21" t="str">
        <f t="shared" si="22"/>
        <v>APROBO</v>
      </c>
    </row>
    <row r="34" spans="1:24" ht="17.25" thickTop="1" thickBot="1" x14ac:dyDescent="0.3">
      <c r="S34" s="4"/>
    </row>
    <row r="35" spans="1:24" ht="17.25" thickTop="1" thickBot="1" x14ac:dyDescent="0.3">
      <c r="T35" s="1" t="s">
        <v>46</v>
      </c>
      <c r="W35" s="17" t="s">
        <v>35</v>
      </c>
      <c r="X35" s="15">
        <f>MAX(W14:W33)</f>
        <v>10.75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4.2116875000000009</v>
      </c>
    </row>
    <row r="38" spans="1:24" ht="16.5" thickTop="1" x14ac:dyDescent="0.25">
      <c r="T38" s="16"/>
    </row>
    <row r="47" spans="1:24" x14ac:dyDescent="0.25">
      <c r="H47" s="1" t="s">
        <v>48</v>
      </c>
      <c r="O47" s="1" t="s">
        <v>49</v>
      </c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Maily</cp:lastModifiedBy>
  <cp:lastPrinted>2012-10-29T02:26:38Z</cp:lastPrinted>
  <dcterms:created xsi:type="dcterms:W3CDTF">2012-10-28T21:45:19Z</dcterms:created>
  <dcterms:modified xsi:type="dcterms:W3CDTF">2015-05-10T22:26:04Z</dcterms:modified>
</cp:coreProperties>
</file>